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<sst xmlns="http://schemas.openxmlformats.org/spreadsheetml/2006/main" count="27162" uniqueCount="790">
  <si>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</si>
  <si>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</si>
  <si>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</si>
  <si>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</si>
  <si>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</si>
  <si>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</si>
  <si>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</si>
  <si>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</si>
  <si>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</si>
  <si>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</si>
  <si>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</si>
  <si>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</si>
  <si>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</si>
  <si>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</si>
  <si>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</si>
  <si>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</si>
  <si>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</si>
  <si>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</si>
  <si>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</si>
  <si>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</si>
  <si>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</si>
  <si>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</si>
  <si>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</si>
  <si>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</si>
  <si>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</si>
  <si>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</si>
  <si>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</si>
  <si>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</si>
  <si>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</si>
  <si>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</si>
  <si>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</si>
  <si>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</si>
  <si>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</si>
  <si>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</si>
  <si>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</si>
  <si>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</si>
  <si>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</si>
  <si>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</si>
  <si>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</si>
  <si>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</si>
  <si>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</si>
  <si>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</si>
  <si>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</si>
  <si>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</si>
  <si>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</si>
  <si>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</si>
  <si>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</si>
  <si>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</si>
  <si>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</si>
  <si>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</si>
  <si>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</si>
  <si>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</si>
  <si>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</si>
  <si>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</si>
  <si>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</si>
  <si>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</si>
  <si>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</si>
  <si>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</si>
  <si>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</si>
  <si>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</si>
  <si>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</si>
  <si>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</si>
  <si>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</si>
  <si>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</si>
  <si>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</si>
  <si>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</si>
  <si>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</si>
  <si>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</si>
  <si>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</si>
  <si>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</si>
  <si>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</si>
  <si>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</si>
  <si>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</si>
  <si>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</si>
  <si>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</si>
  <si>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</si>
  <si>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</si>
  <si>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</si>
  <si>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</si>
  <si>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</si>
  <si>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</si>
  <si>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</si>
  <si>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</si>
  <si>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</si>
  <si>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</si>
  <si>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</si>
  <si>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</si>
  <si>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</si>
  <si>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</si>
  <si>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</si>
  <si>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</si>
  <si>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</si>
  <si>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</si>
  <si>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</si>
  <si>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</si>
  <si>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</si>
  <si>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</si>
  <si>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</si>
  <si>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</si>
  <si>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</si>
  <si>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</si>
  <si>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</si>
  <si>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</si>
  <si>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</si>
  <si>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</si>
  <si>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</si>
  <si>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</si>
  <si>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</si>
  <si>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</si>
  <si>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</si>
  <si>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</si>
  <si>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</si>
  <si>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</si>
  <si>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</si>
  <si>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</si>
  <si>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</si>
  <si>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</si>
  <si>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</si>
  <si>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</si>
  <si>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</si>
  <si>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</si>
  <si>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</si>
  <si>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</si>
  <si>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</si>
  <si>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</si>
  <si>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</si>
  <si>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</si>
  <si>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</si>
  <si>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</si>
  <si>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</si>
  <si>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</si>
  <si>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</si>
  <si>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</si>
  <si>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</si>
  <si>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</si>
  <si>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</si>
  <si>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</si>
  <si>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</si>
  <si>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</si>
  <si>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</si>
  <si>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</si>
  <si>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</si>
  <si>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</si>
  <si>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</si>
  <si>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</si>
  <si>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</si>
  <si>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</si>
  <si>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</si>
  <si>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</si>
  <si>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</si>
  <si>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</si>
  <si>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</si>
  <si>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</si>
  <si>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</si>
  <si>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</si>
  <si>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</si>
  <si>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</si>
  <si>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</si>
  <si>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</si>
  <si>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</si>
  <si>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</si>
  <si>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</si>
  <si>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</si>
  <si>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</si>
  <si>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</si>
  <si>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</si>
  <si>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</si>
  <si>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</si>
  <si>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</si>
  <si>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</si>
  <si>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</si>
  <si>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</si>
  <si>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</si>
  <si>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</si>
  <si>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</si>
  <si>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</si>
  <si>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</si>
  <si>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</si>
  <si>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</si>
  <si>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</si>
  <si>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</si>
  <si>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</si>
  <si>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</si>
  <si>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</si>
  <si>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</si>
  <si>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</si>
  <si>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</si>
  <si>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</si>
  <si>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</si>
  <si>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</si>
  <si>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</si>
  <si>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</si>
  <si>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</si>
  <si>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</si>
  <si>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</si>
  <si>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</si>
  <si>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</si>
  <si>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</si>
  <si>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</si>
  <si>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</si>
  <si>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</si>
  <si>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</si>
  <si>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</si>
  <si>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</si>
  <si>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</si>
  <si>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</si>
  <si>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</si>
  <si>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</si>
  <si>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</si>
  <si>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</si>
  <si>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</si>
  <si>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</si>
  <si>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</si>
  <si>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</si>
  <si>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</si>
  <si>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</si>
  <si>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</si>
  <si>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</si>
  <si>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</si>
  <si>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</si>
  <si>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</si>
  <si>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</si>
  <si>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</si>
  <si>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</si>
  <si>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</si>
  <si>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</si>
  <si>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</si>
  <si>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</si>
  <si>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</si>
  <si>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</si>
  <si>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</si>
  <si>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</si>
  <si>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</si>
  <si>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</si>
  <si>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</si>
  <si>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</si>
  <si>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</si>
  <si>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</si>
  <si>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</si>
  <si>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</si>
  <si>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</si>
  <si>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</si>
  <si>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</si>
  <si>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</si>
  <si>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</si>
  <si>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</si>
  <si>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</si>
  <si>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</si>
  <si>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</si>
  <si>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</si>
  <si>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</si>
  <si>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</si>
  <si>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</si>
  <si>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</si>
  <si>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</si>
  <si>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</si>
  <si>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</si>
  <si>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</si>
  <si>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</si>
  <si>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</si>
  <si>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</si>
  <si>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</si>
  <si>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</si>
  <si>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</si>
  <si>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</si>
  <si>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</si>
  <si>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</si>
  <si>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</si>
  <si>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</si>
  <si>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</si>
  <si>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</si>
  <si>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</si>
  <si>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</si>
  <si>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</si>
  <si>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</si>
  <si>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</si>
  <si>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</si>
  <si>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</si>
  <si>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</si>
  <si>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</si>
  <si>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</si>
  <si>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</si>
  <si>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</si>
  <si>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</si>
  <si>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</si>
  <si>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</si>
  <si>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</si>
  <si>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</si>
  <si>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</si>
  <si>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</si>
  <si>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</si>
  <si>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</si>
  <si>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</si>
  <si>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</si>
  <si>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</si>
  <si>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</si>
  <si>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</si>
  <si>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</si>
  <si>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</si>
  <si>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</si>
  <si>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</si>
  <si>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</si>
  <si>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</si>
  <si>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</si>
  <si>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</si>
  <si>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</si>
  <si>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</si>
  <si>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</si>
  <si>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</si>
  <si>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</si>
  <si>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</si>
  <si>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</si>
  <si>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</si>
  <si>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</si>
  <si>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</si>
  <si>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</si>
  <si>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</si>
  <si>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</si>
  <si>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</si>
  <si>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</si>
  <si>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</si>
  <si>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</si>
  <si>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</si>
  <si>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</si>
  <si>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</si>
  <si>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</si>
  <si>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</si>
  <si>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</si>
  <si>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</si>
  <si>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</si>
  <si>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</si>
  <si>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</si>
  <si>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</si>
  <si>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</si>
  <si>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</si>
  <si>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</si>
  <si>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</si>
  <si>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</si>
  <si>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</si>
  <si>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</si>
  <si>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</si>
  <si>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</si>
  <si>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</si>
  <si>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</si>
  <si>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</si>
  <si>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</si>
  <si>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</si>
  <si>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</si>
  <si>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</si>
  <si>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</si>
  <si>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</si>
  <si>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</si>
  <si>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</si>
  <si>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</si>
  <si>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</si>
  <si>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</si>
  <si>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</si>
  <si>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</si>
  <si>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</si>
  <si>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</si>
  <si>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</si>
  <si>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</si>
  <si>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</si>
  <si>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</si>
  <si>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</si>
  <si>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</si>
  <si>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</si>
  <si>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</si>
  <si>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</si>
  <si>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</si>
  <si>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</si>
  <si>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</si>
  <si>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</si>
  <si>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</si>
  <si>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</si>
  <si>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</si>
  <si>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</si>
  <si>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</si>
  <si>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</si>
  <si>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</si>
  <si>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</si>
  <si>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</si>
  <si>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</si>
  <si>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</si>
  <si>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</si>
  <si>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</si>
  <si>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</si>
  <si>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</si>
  <si>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</si>
  <si>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</si>
  <si>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</si>
  <si>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</si>
  <si>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</si>
  <si>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</si>
  <si>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</si>
  <si>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</si>
  <si>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</si>
  <si>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</si>
  <si>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</si>
  <si>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</si>
  <si>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</si>
  <si>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</si>
  <si>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</si>
  <si>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</si>
  <si>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</si>
  <si>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</si>
  <si>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</si>
  <si>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</si>
  <si>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</si>
  <si>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</si>
  <si>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</si>
  <si>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</si>
  <si>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</si>
  <si>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</si>
  <si>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</si>
  <si>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</si>
  <si>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</si>
  <si>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</si>
  <si>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</si>
  <si>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</si>
  <si>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</si>
  <si>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</si>
  <si>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</si>
  <si>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</si>
  <si>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</si>
  <si>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</si>
  <si>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</si>
  <si>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</si>
  <si>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</si>
  <si>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</si>
  <si>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</si>
  <si>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</si>
  <si>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</si>
  <si>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</si>
  <si>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</si>
  <si>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</si>
  <si>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</si>
  <si>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</si>
  <si>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</si>
  <si>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</si>
  <si>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</si>
  <si>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</si>
  <si>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</si>
  <si>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</si>
  <si>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</si>
  <si>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</si>
  <si>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</si>
  <si>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</si>
  <si>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</si>
  <si>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</si>
  <si>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</si>
  <si>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</si>
  <si>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</si>
  <si>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</si>
  <si>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</si>
  <si>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</si>
  <si>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</si>
  <si>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</si>
  <si>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</si>
  <si>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</si>
  <si>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</si>
  <si>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</si>
  <si>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</si>
  <si>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</si>
  <si>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</si>
  <si>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</si>
  <si>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</si>
  <si>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</si>
  <si>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</si>
  <si>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</si>
  <si>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</si>
  <si>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</si>
  <si>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</si>
  <si>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</si>
  <si>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</si>
  <si>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</si>
  <si>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</si>
  <si>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</si>
  <si>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</si>
  <si>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</si>
  <si>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</si>
  <si>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</si>
  <si>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</si>
  <si>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</si>
  <si>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</si>
  <si>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</si>
  <si>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</si>
  <si>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</si>
  <si>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</si>
  <si>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</si>
  <si>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</si>
  <si>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</si>
  <si>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</si>
  <si>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</si>
  <si>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</si>
  <si>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</si>
  <si>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</si>
  <si>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</si>
  <si>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</si>
  <si>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</si>
  <si>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</si>
  <si>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</si>
  <si>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</si>
  <si>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</si>
  <si>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</si>
  <si>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</si>
  <si>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</si>
  <si>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</si>
  <si>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</si>
  <si>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</si>
  <si>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</si>
  <si>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</si>
  <si>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</si>
  <si>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</si>
  <si>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</si>
  <si>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</si>
  <si>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</si>
  <si>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</si>
  <si>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</si>
  <si>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</si>
  <si>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</si>
  <si>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</si>
  <si>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</si>
  <si>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</si>
  <si>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</si>
  <si>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</si>
  <si>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</si>
  <si>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</si>
  <si>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</si>
  <si>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</si>
  <si>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</si>
  <si>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</si>
  <si>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</si>
  <si>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</si>
  <si>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</si>
  <si>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</si>
  <si>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</si>
  <si>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</si>
  <si>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</si>
  <si>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</si>
  <si>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</si>
  <si>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</si>
  <si>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</si>
  <si>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</si>
  <si>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</si>
  <si>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</si>
  <si>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</si>
  <si>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</si>
  <si>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</si>
  <si>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</si>
  <si>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</si>
  <si>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</si>
  <si>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</si>
  <si>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</si>
  <si>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</si>
  <si>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</si>
  <si>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</si>
  <si>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</si>
  <si>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</si>
  <si>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</si>
  <si>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</si>
  <si>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</si>
  <si>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</si>
  <si>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</si>
  <si>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</si>
  <si>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</si>
  <si>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</si>
  <si>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</si>
  <si>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</si>
  <si>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</si>
  <si>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</si>
  <si>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</si>
  <si>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</si>
  <si>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</si>
  <si>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</si>
  <si>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</si>
  <si>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</si>
  <si>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</si>
  <si>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</si>
  <si>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</si>
  <si>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</si>
  <si>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</si>
  <si>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</si>
  <si>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</si>
  <si>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</si>
  <si>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</si>
  <si>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</si>
  <si>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</si>
  <si>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</si>
  <si>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</si>
  <si>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</si>
  <si>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</si>
  <si>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</si>
  <si>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</si>
  <si>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</si>
  <si>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</si>
  <si>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</si>
  <si>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</si>
  <si>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</si>
  <si>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</si>
  <si>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</si>
  <si>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</si>
  <si>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</si>
  <si>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</si>
  <si>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</si>
  <si>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</si>
  <si>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</si>
  <si>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</si>
  <si>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</si>
  <si>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</si>
  <si>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</si>
  <si>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</si>
  <si>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</si>
  <si>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</si>
  <si>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</si>
  <si>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</si>
  <si>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</si>
  <si>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</si>
  <si>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</si>
  <si>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</si>
  <si>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</si>
  <si>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</si>
  <si>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</si>
  <si>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</si>
  <si>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</si>
  <si>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</si>
  <si>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</si>
  <si>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</si>
  <si>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</si>
  <si>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</si>
  <si>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</si>
  <si>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</si>
  <si>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</si>
  <si>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</si>
  <si>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</si>
  <si>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</si>
  <si>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</si>
  <si>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</si>
  <si>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</si>
  <si>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</si>
  <si>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</si>
  <si>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</si>
  <si>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</si>
  <si>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</si>
  <si>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</si>
  <si>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</si>
  <si>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</si>
  <si>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</si>
  <si>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</si>
  <si>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</si>
  <si>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</si>
  <si>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</si>
  <si>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</si>
  <si>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</si>
  <si>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</si>
  <si>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</si>
  <si>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</si>
  <si>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</si>
  <si>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</si>
  <si>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</si>
  <si>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</si>
  <si>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</si>
  <si>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</si>
  <si>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</si>
  <si>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</si>
  <si>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</si>
  <si>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</si>
  <si>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</si>
  <si>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</si>
  <si>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</si>
  <si>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</si>
  <si>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</si>
  <si>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</si>
  <si>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</si>
  <si>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</si>
  <si>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</si>
  <si>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</si>
  <si>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</si>
  <si>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</si>
  <si>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</si>
  <si>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</si>
  <si>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</si>
  <si>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</si>
  <si>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</si>
  <si>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</si>
  <si>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</si>
  <si>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</si>
  <si>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</si>
  <si>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</si>
  <si>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</si>
  <si>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</si>
  <si>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</si>
  <si>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</si>
  <si>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</si>
  <si>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</si>
  <si>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</si>
  <si>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</si>
  <si>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</si>
  <si>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</si>
  <si>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</si>
  <si>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</si>
  <si>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</si>
  <si>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</si>
  <si>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</si>
  <si>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</si>
  <si>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</si>
  <si>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</si>
  <si>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</si>
  <si>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</si>
  <si>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</si>
  <si>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</si>
  <si>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</si>
  <si>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</si>
  <si>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</si>
  <si>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</si>
  <si>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</si>
  <si>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</si>
  <si>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</si>
  <si>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</si>
  <si>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</si>
  <si>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</si>
  <si>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</si>
  <si>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</si>
  <si>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</si>
  <si>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</si>
  <si>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</si>
  <si>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</si>
  <si>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</si>
  <si>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</si>
  <si>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</si>
  <si>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</si>
  <si>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</si>
  <si>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</si>
  <si>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</si>
  <si>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</si>
  <si>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</si>
  <si>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</si>
  <si>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</si>
  <si>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</si>
  <si>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</si>
  <si>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</si>
  <si>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</si>
  <si>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 xml:space="preserve"> декабрь</t>
  </si>
  <si>
    <t>май, февраль</t>
  </si>
  <si>
    <t>апрель, март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</si>
  <si>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</si>
  <si>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</si>
  <si>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</si>
  <si>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</si>
  <si>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</si>
  <si>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</si>
  <si>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</si>
  <si>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июл, июн, сен</t>
  </si>
  <si>
    <t>июнь, сентябрь</t>
  </si>
  <si>
    <t>№ 3 по ул. Мира за 2016 год</t>
  </si>
  <si>
    <t xml:space="preserve"> январь</t>
  </si>
  <si>
    <t>август, сентябрь</t>
  </si>
  <si>
    <t xml:space="preserve"> в течение года</t>
  </si>
  <si>
    <t>фев, мар, июл</t>
  </si>
  <si>
    <t>12 | 1</t>
  </si>
  <si>
    <t>4,25 | 1</t>
  </si>
  <si>
    <t>1,6 | 24</t>
  </si>
  <si>
    <t>0,5 | 18</t>
  </si>
  <si>
    <t>1,1 | 3</t>
  </si>
  <si>
    <t>58 | 1</t>
  </si>
  <si>
    <t>1,5 | 1</t>
  </si>
  <si>
    <t>52,7 | 249</t>
  </si>
  <si>
    <t>52,7 | 24</t>
  </si>
  <si>
    <t>6,816 | 1</t>
  </si>
  <si>
    <t>52,7 | 2</t>
  </si>
  <si>
    <t>179 | 28</t>
  </si>
  <si>
    <t>89,5 | 22</t>
  </si>
  <si>
    <t>0,03222 | 6</t>
  </si>
  <si>
    <t>1,79 | 40</t>
  </si>
  <si>
    <t>1,79 | 10</t>
  </si>
  <si>
    <t>1,79 | 12</t>
  </si>
  <si>
    <t>179 | 32</t>
  </si>
  <si>
    <t>89,5 | 8</t>
  </si>
  <si>
    <t>0,99 | 1</t>
  </si>
  <si>
    <t>80 | 2</t>
  </si>
  <si>
    <t>1 | 122</t>
  </si>
  <si>
    <t>32 | 24</t>
  </si>
  <si>
    <t>2 | 5</t>
  </si>
  <si>
    <t>апрель, декабрь</t>
  </si>
  <si>
    <t>179 | 74</t>
  </si>
  <si>
    <t>32 | 27</t>
  </si>
  <si>
    <t>1 | 127</t>
  </si>
  <si>
    <t>788 | 77</t>
  </si>
  <si>
    <t>788 | 2</t>
  </si>
  <si>
    <t>2 |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</si>
</sst>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754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16497.02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190074.6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191437.45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191437.45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191437.45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15134.17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224267.33</v>
      </c>
      <c r="G28" s="18">
        <f>и_ср_начисл-и_ср_стоимость_факт</f>
        <v>-34192.729999999981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32291.26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33769.97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178.00319463166659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267465.21999999997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262836.41000000003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28225.66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421239.22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421239.22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459.9926394406483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4824.74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4946.28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312.42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4824.74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4824.74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299.91591327200342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45948.210000000006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47057.25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2468.39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54693.38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54693.38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725.08652276468024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51150.79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53070.31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2763.5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51150.79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51150.79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A240" sqref="A240:XFD240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754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30796.379017544732</v>
      </c>
      <c r="F6" s="40"/>
      <c r="I6" s="27">
        <f>E6/1.18</f>
        <v>26098.62628605486</v>
      </c>
      <c r="J6" s="29">
        <f>[1]сумма!$Q$6</f>
        <v>12959.079134999998</v>
      </c>
      <c r="K6" s="29">
        <f>J6-I6</f>
        <v>-13139.547151054861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173.12567615665682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0.1522</v>
      </c>
      <c r="E8" s="48">
        <v>173.12567615665682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379.87448936369822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3.0655999999999999</v>
      </c>
      <c r="E25" s="48">
        <v>379.87448936369822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27897.334689963573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0.97919999999999996</v>
      </c>
      <c r="E43" s="48">
        <v>900.35156356931429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6.1719999999999997</v>
      </c>
      <c r="E44" s="48">
        <v>523.95656669553841</v>
      </c>
      <c r="F44" s="49" t="s">
        <v>739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44.480110180451909</v>
      </c>
      <c r="F50" s="49" t="s">
        <v>742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1</v>
      </c>
      <c r="E54" s="48">
        <v>50.099909047336958</v>
      </c>
      <c r="F54" s="49" t="s">
        <v>742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>
        <v>36</v>
      </c>
      <c r="E60" s="56">
        <v>26378.44654047093</v>
      </c>
      <c r="F60" s="49" t="s">
        <v>733</v>
      </c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379.95818849575824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3.0655999999999999</v>
      </c>
      <c r="E101" s="35">
        <v>379.95818849575824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101.3596489246481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9.5799999999999996E-2</v>
      </c>
      <c r="E106" s="56">
        <v>101.3596489246481</v>
      </c>
      <c r="F106" s="49" t="s">
        <v>739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1864.7263246404011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9.5799999999999996E-2</v>
      </c>
      <c r="E120" s="56">
        <v>102.57926484895081</v>
      </c>
      <c r="F120" s="49" t="s">
        <v>739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1551.5520721826047</v>
      </c>
      <c r="F130" s="49" t="s">
        <v>755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738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1</v>
      </c>
      <c r="E148" s="48">
        <v>38.585299879655473</v>
      </c>
      <c r="F148" s="49" t="s">
        <v>733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33301.843937443591</v>
      </c>
      <c r="F197" s="75"/>
      <c r="I197" s="27">
        <f>E197/1.18</f>
        <v>28221.90164190135</v>
      </c>
      <c r="J197" s="29">
        <f>[1]сумма!$Q$11</f>
        <v>31082.599499999997</v>
      </c>
      <c r="K197" s="29">
        <f>J197-I197</f>
        <v>2860.697858098647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33301.843937443591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0.57479999999999998</v>
      </c>
      <c r="E199" s="35">
        <v>2266.8714216561766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3.7032000000000007</v>
      </c>
      <c r="E200" s="35">
        <v>5836.938329486401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2.69</v>
      </c>
      <c r="E202" s="35">
        <v>68.88438568537191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2.69</v>
      </c>
      <c r="E203" s="35">
        <v>1521.7817480581441</v>
      </c>
      <c r="F203" s="49" t="s">
        <v>735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2.69</v>
      </c>
      <c r="E210" s="35">
        <v>3423.2227591404039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34.421399999999998</v>
      </c>
      <c r="E211" s="35">
        <v>12403.242852762418</v>
      </c>
      <c r="F211" s="49" t="s">
        <v>741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1</v>
      </c>
      <c r="E215" s="35">
        <v>207.70537471629848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2</v>
      </c>
      <c r="E223" s="35">
        <v>7401.187378209188</v>
      </c>
      <c r="F223" s="49" t="s">
        <v>756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738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1593.2444446010334</v>
      </c>
      <c r="F232" s="33"/>
      <c r="I232" s="27">
        <f>E232/1.18</f>
        <v>1350.2071564415537</v>
      </c>
      <c r="J232" s="29">
        <f>[1]сумма!$M$13</f>
        <v>4000.8600000000006</v>
      </c>
      <c r="K232" s="29">
        <f>J232-I232</f>
        <v>2650.6528435584469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1593.2444446010334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>
        <v>0</v>
      </c>
      <c r="E238" s="35">
        <v>1519.9598759730791</v>
      </c>
      <c r="F238" s="49" t="s">
        <v>757</v>
      </c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736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6690.8742249758643</v>
      </c>
      <c r="F266" s="75"/>
      <c r="I266" s="27">
        <f>E266/1.18</f>
        <v>5670.2323940473425</v>
      </c>
      <c r="J266" s="29">
        <f>[1]сумма!$Q$15</f>
        <v>14033.079052204816</v>
      </c>
      <c r="K266" s="29">
        <f>J266-I266</f>
        <v>8362.8466581574721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6690.8742249758643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0.31559999999999999</v>
      </c>
      <c r="E268" s="35">
        <v>647.35300138969546</v>
      </c>
      <c r="F268" s="33" t="s">
        <v>758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0.06</v>
      </c>
      <c r="E269" s="35">
        <v>138.46227846495515</v>
      </c>
      <c r="F269" s="33" t="s">
        <v>758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3</v>
      </c>
      <c r="E270" s="35">
        <v>573.59015200711258</v>
      </c>
      <c r="F270" s="33" t="s">
        <v>736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275.023390930262</v>
      </c>
      <c r="F278" s="33" t="s">
        <v>740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>
        <v>1</v>
      </c>
      <c r="E279" s="35">
        <v>273.87551711915359</v>
      </c>
      <c r="F279" s="33" t="s">
        <v>741</v>
      </c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</v>
      </c>
      <c r="E282" s="35">
        <v>2420.240776853349</v>
      </c>
      <c r="F282" s="33" t="s">
        <v>730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>
        <v>1</v>
      </c>
      <c r="E290" s="35">
        <v>41.072359803723749</v>
      </c>
      <c r="F290" s="33" t="s">
        <v>730</v>
      </c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891.06526443744713</v>
      </c>
      <c r="F320" s="33" t="s">
        <v>741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10</v>
      </c>
      <c r="E321" s="35">
        <v>801.75398600264577</v>
      </c>
      <c r="F321" s="33" t="s">
        <v>730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579.38838945220368</v>
      </c>
      <c r="F333" s="33" t="s">
        <v>755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1</v>
      </c>
      <c r="E335" s="35">
        <v>49.049108515316107</v>
      </c>
      <c r="F335" s="33" t="s">
        <v>730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37154.582787278596</v>
      </c>
      <c r="F338" s="75"/>
      <c r="I338" s="27">
        <f>E338/1.18</f>
        <v>31486.934565490337</v>
      </c>
      <c r="J338" s="29">
        <f>[1]сумма!$Q$17</f>
        <v>27117.06</v>
      </c>
      <c r="K338" s="29">
        <f>J338-I338</f>
        <v>-4369.874565490336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37154.582787278596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759</v>
      </c>
      <c r="E340" s="84">
        <v>61.267764667912807</v>
      </c>
      <c r="F340" s="49" t="s">
        <v>741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27.106561768571101</v>
      </c>
      <c r="F342" s="49" t="s">
        <v>733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761</v>
      </c>
      <c r="E343" s="84">
        <v>160.77407566837536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762</v>
      </c>
      <c r="E344" s="84">
        <v>46.644330595145952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763</v>
      </c>
      <c r="E345" s="84">
        <v>7.8677184136390759</v>
      </c>
      <c r="F345" s="49" t="s">
        <v>743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764</v>
      </c>
      <c r="E346" s="48">
        <v>196.80057351076832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765</v>
      </c>
      <c r="E347" s="48">
        <v>4.8067215840165796</v>
      </c>
      <c r="F347" s="49" t="s">
        <v>733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766</v>
      </c>
      <c r="E349" s="48">
        <v>29767.058251286551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767</v>
      </c>
      <c r="E351" s="48">
        <v>6556.7269511645845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768</v>
      </c>
      <c r="E353" s="84">
        <v>78.091290211970829</v>
      </c>
      <c r="F353" s="49" t="s">
        <v>737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769</v>
      </c>
      <c r="E354" s="48">
        <v>247.43854840706237</v>
      </c>
      <c r="F354" s="49" t="s">
        <v>744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54094.886636391588</v>
      </c>
      <c r="F355" s="75"/>
      <c r="I355" s="27">
        <f>E355/1.18</f>
        <v>45843.124268128464</v>
      </c>
      <c r="J355" s="29">
        <f>[1]сумма!$Q$19</f>
        <v>27334.060541112922</v>
      </c>
      <c r="K355" s="29">
        <f>J355-I355</f>
        <v>-18509.063727015542</v>
      </c>
    </row>
    <row r="356" spans="1:11" ht="15" hidden="1" customHeight="1" outlineLevel="1" collapsed="1" x14ac:dyDescent="0.2">
      <c r="A356" s="80" t="s">
        <v>650</v>
      </c>
      <c r="B356" s="64"/>
      <c r="C356" s="76"/>
      <c r="D356" s="47"/>
      <c r="E356" s="63">
        <v>17599.388830824551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770</v>
      </c>
      <c r="E358" s="89">
        <v>2645.394767888049</v>
      </c>
      <c r="F358" s="49" t="s">
        <v>746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771</v>
      </c>
      <c r="E359" s="89">
        <v>4547.4455869324611</v>
      </c>
      <c r="F359" s="49" t="s">
        <v>746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772</v>
      </c>
      <c r="E360" s="89">
        <v>34.232945012535978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773</v>
      </c>
      <c r="E361" s="89">
        <v>69.430655161346692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774</v>
      </c>
      <c r="E362" s="89">
        <v>118.50601397808038</v>
      </c>
      <c r="F362" s="49" t="s">
        <v>745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775</v>
      </c>
      <c r="E364" s="89">
        <v>342.2816220498969</v>
      </c>
      <c r="F364" s="49" t="s">
        <v>747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776</v>
      </c>
      <c r="E365" s="89">
        <v>1725.4695644355634</v>
      </c>
      <c r="F365" s="49" t="s">
        <v>748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777</v>
      </c>
      <c r="E366" s="89">
        <v>1665.6127279938046</v>
      </c>
      <c r="F366" s="49" t="s">
        <v>749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778</v>
      </c>
      <c r="E367" s="89">
        <v>86.95144119146407</v>
      </c>
      <c r="F367" s="49" t="s">
        <v>738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778</v>
      </c>
      <c r="E368" s="89">
        <v>127.00745439160222</v>
      </c>
      <c r="F368" s="49" t="s">
        <v>738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779</v>
      </c>
      <c r="E369" s="89">
        <v>1299.7040366652589</v>
      </c>
      <c r="F369" s="49" t="s">
        <v>750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780</v>
      </c>
      <c r="E370" s="89">
        <v>1071.5282456508598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2398.697554650661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 t="s">
        <v>782</v>
      </c>
      <c r="E372" s="89">
        <v>1168.1409580858199</v>
      </c>
      <c r="F372" s="49" t="s">
        <v>783</v>
      </c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1.7</v>
      </c>
      <c r="E373" s="89">
        <v>298.98525673715056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36495.497805567029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784</v>
      </c>
      <c r="E375" s="93">
        <v>3911.1049999180864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785</v>
      </c>
      <c r="E377" s="95">
        <v>488.10942413613122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786</v>
      </c>
      <c r="E378" s="95">
        <v>1103.7882825505533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787</v>
      </c>
      <c r="E379" s="95">
        <v>17227.122758851296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788</v>
      </c>
      <c r="E380" s="95">
        <v>6031.5268545070112</v>
      </c>
      <c r="F380" s="49" t="s">
        <v>751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788</v>
      </c>
      <c r="E382" s="95">
        <v>1093.9813822660662</v>
      </c>
      <c r="F382" s="49" t="s">
        <v>752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788</v>
      </c>
      <c r="E383" s="95">
        <v>552.43818563366654</v>
      </c>
      <c r="F383" s="49" t="s">
        <v>753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 t="s">
        <v>789</v>
      </c>
      <c r="E384" s="95">
        <v>5827.8629521673229</v>
      </c>
      <c r="F384" s="49" t="s">
        <v>718</v>
      </c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1.5</v>
      </c>
      <c r="E385" s="95">
        <v>259.56296553689526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12783.5114643289</v>
      </c>
      <c r="F386" s="75"/>
      <c r="I386" s="27">
        <f>E386/1.18</f>
        <v>10833.484291804152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12783.5114643289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7293.5782387641402</v>
      </c>
      <c r="F388" s="75"/>
      <c r="I388" s="27">
        <f>E388/1.18</f>
        <v>6180.9985074272381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7293.5782387641402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40558.341599701904</v>
      </c>
      <c r="F390" s="75"/>
      <c r="I390" s="27">
        <f>E390/1.18</f>
        <v>34371.475931950765</v>
      </c>
      <c r="J390" s="27">
        <f>SUM(I6:I390)</f>
        <v>190056.98504324604</v>
      </c>
      <c r="K390" s="27">
        <f>J390*1.01330668353499*1.18</f>
        <v>227251.49557226038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40558.341599701904</v>
      </c>
      <c r="F391" s="49" t="s">
        <v>731</v>
      </c>
      <c r="I391" s="27">
        <f>E6+E197+E232+E266+E338+E355+E386+E388+E390</f>
        <v>224267.24235103035</v>
      </c>
      <c r="J391" s="27">
        <f>I391-K391</f>
        <v>-114896.53388769139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2017-05-18T02:17:16Z</dcterms:modified>
</cp:coreProperties>
</file>